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2540" activeTab="0"/>
  </bookViews>
  <sheets>
    <sheet name="Sheet1 (3)" sheetId="1" r:id="rId1"/>
    <sheet name="税种说明" sheetId="2" r:id="rId2"/>
    <sheet name="Sheet1 (2)" sheetId="3" r:id="rId3"/>
    <sheet name="Sheet2" sheetId="4" r:id="rId4"/>
    <sheet name="Sheet3" sheetId="5" r:id="rId5"/>
  </sheets>
  <definedNames>
    <definedName name="_xlnm.Print_Area" localSheetId="1">'税种说明'!$A$1:$L$26</definedName>
    <definedName name="_xlnm.Print_Area" localSheetId="0">'Sheet1 (3)'!$A$1:$M$10</definedName>
  </definedNames>
  <calcPr fullCalcOnLoad="1"/>
</workbook>
</file>

<file path=xl/sharedStrings.xml><?xml version="1.0" encoding="utf-8"?>
<sst xmlns="http://schemas.openxmlformats.org/spreadsheetml/2006/main" count="149" uniqueCount="88">
  <si>
    <t>2020年再生资源回收经营企业扶持政策差额补助申报汇总表 
                                                                                      单位：万元</t>
  </si>
  <si>
    <t>序号</t>
  </si>
  <si>
    <t>企业名称</t>
  </si>
  <si>
    <t>纳税人识别号</t>
  </si>
  <si>
    <t>2020年度增值税(入库期)</t>
  </si>
  <si>
    <t xml:space="preserve">2020年度企业所得税(入库期)
</t>
  </si>
  <si>
    <t>2020年度城建税地方留成(入库期)</t>
  </si>
  <si>
    <t>2020年度印花税地方留成(入库期)</t>
  </si>
  <si>
    <t>2020年度江海堤防工程维护管理费地方留成(入库期)</t>
  </si>
  <si>
    <t>地方留成部分合计</t>
  </si>
  <si>
    <t>全年纳税总额（入库期）</t>
  </si>
  <si>
    <t>应予补助差额
（5/10%）</t>
  </si>
  <si>
    <t>地方留成部分（50%）</t>
  </si>
  <si>
    <t>地方留成部分（40%）</t>
  </si>
  <si>
    <t>福建凯航再生资源有限责任公司</t>
  </si>
  <si>
    <t>91350182MA2Y6TQF1C</t>
  </si>
  <si>
    <t>福建元恒再生资源有限责任公司</t>
  </si>
  <si>
    <t>91350182MA31FHYR9H</t>
  </si>
  <si>
    <t>福建康泰再生资源利用有限公司</t>
  </si>
  <si>
    <t>91350182MA32AQ2K6H</t>
  </si>
  <si>
    <t>福州鼎拓金属材料有限公司</t>
  </si>
  <si>
    <t>91350181MA323DJX7M</t>
  </si>
  <si>
    <t>合计</t>
  </si>
  <si>
    <t>‘</t>
  </si>
  <si>
    <r>
      <t xml:space="preserve">2019年12月份再生资源回收经营企业扶持政策申报汇总表 
                                                                                                         </t>
    </r>
    <r>
      <rPr>
        <b/>
        <sz val="12"/>
        <rFont val="宋体"/>
        <family val="0"/>
      </rPr>
      <t>单位：万元</t>
    </r>
  </si>
  <si>
    <t>2019年度12月份增值税（按所属期）</t>
  </si>
  <si>
    <t>2019年度10月-12月份企业所得税
（按所属期）</t>
  </si>
  <si>
    <t>2019年度12月份城建税地方留成</t>
  </si>
  <si>
    <t>2019年度12月份印花税地方留成</t>
  </si>
  <si>
    <t>2019年度12月份江海堤防工程维护管理费地方留成</t>
  </si>
  <si>
    <t>应予补助金额
（地方留成部分85%）</t>
  </si>
  <si>
    <t>材料提交
时间</t>
  </si>
  <si>
    <t>福州市长乐区益鑫源资源回收有限公司</t>
  </si>
  <si>
    <t>91350182MA31GMXB06</t>
  </si>
  <si>
    <t>福建省凯祥再生资源有限公司</t>
  </si>
  <si>
    <t>91350182MA31PG5F8W</t>
  </si>
  <si>
    <t>福州达盛鑫废旧物资回收有限公司</t>
  </si>
  <si>
    <t>91350182MA31J1GD86</t>
  </si>
  <si>
    <t>福建省兄弟再生资源有限公司</t>
  </si>
  <si>
    <t>91350182MA31KFB89L</t>
  </si>
  <si>
    <t>(江海9-12月)</t>
  </si>
  <si>
    <t>福州市水钢再生资源有限公司</t>
  </si>
  <si>
    <t>91350182MA31PG4P30</t>
  </si>
  <si>
    <t>福州尚森再生资源回收有限公司</t>
  </si>
  <si>
    <t>91350182MA31TUEK6L</t>
  </si>
  <si>
    <t>(江海9-12)</t>
  </si>
  <si>
    <t>福州市长乐区金榕废旧物资回收有限公司</t>
  </si>
  <si>
    <t>913501825653972600</t>
  </si>
  <si>
    <t>福建聚富力金属材料有限公司</t>
  </si>
  <si>
    <t>91350182MA324XAG0Y</t>
  </si>
  <si>
    <t>福州昱晟再生资源有限公司</t>
  </si>
  <si>
    <t>91350182M0001PPDXG</t>
  </si>
  <si>
    <t>（印花10-12月）</t>
  </si>
  <si>
    <t>福州市金言再生资源有限公司</t>
  </si>
  <si>
    <t>91350182MA32EH5F1B</t>
  </si>
  <si>
    <t xml:space="preserve">  </t>
  </si>
  <si>
    <t>福建昌隆再生资源有限责任公司</t>
  </si>
  <si>
    <t>91350182MA3218W48J</t>
  </si>
  <si>
    <t>福建丰腾再生资源有限公司</t>
  </si>
  <si>
    <t>91350182MA32798P2P</t>
  </si>
  <si>
    <t>福州市源星再生资源有限公司</t>
  </si>
  <si>
    <t>91350182MA3261H91P</t>
  </si>
  <si>
    <t>（印花税10-12月）</t>
  </si>
  <si>
    <t xml:space="preserve"> （江海9-12月）</t>
  </si>
  <si>
    <t>福建博洋再生资源有限公司</t>
  </si>
  <si>
    <t>91350182MA32J3H043</t>
  </si>
  <si>
    <t>福建华利再生物资回收有限公司</t>
  </si>
  <si>
    <t>91350182MA31TF651J</t>
  </si>
  <si>
    <t>（印花江海10-12月）</t>
  </si>
  <si>
    <t>福建融合晟辉金属材料有限公司</t>
  </si>
  <si>
    <t>91350182MA32JET864</t>
  </si>
  <si>
    <t>(印花10-12月)</t>
  </si>
  <si>
    <t>福州隆锋再生资源利用有限公司</t>
  </si>
  <si>
    <t>91350182MA32LJD54D</t>
  </si>
  <si>
    <t>（新企业，城建5%）</t>
  </si>
  <si>
    <t>福建海景航金属材料有限公司</t>
  </si>
  <si>
    <t>91350182MA32RL4718</t>
  </si>
  <si>
    <r>
      <t xml:space="preserve">2019年8月份再生资源回收经营企业扶持政策申报汇总表
                                                              </t>
    </r>
    <r>
      <rPr>
        <b/>
        <sz val="12"/>
        <rFont val="宋体"/>
        <family val="0"/>
      </rPr>
      <t>单位：万元</t>
    </r>
  </si>
  <si>
    <t>2019年度8月份增值税（按所属期）</t>
  </si>
  <si>
    <t>企业材料提交
时间</t>
  </si>
  <si>
    <t>福州泰益再生资源回收有限公司</t>
  </si>
  <si>
    <t>913501825792629061</t>
  </si>
  <si>
    <t xml:space="preserve">   </t>
  </si>
  <si>
    <t>福建坤源再生资源有限公司</t>
  </si>
  <si>
    <t>91350182MA32JX7X2X</t>
  </si>
  <si>
    <t>福建鑫宝航物资再生利用有限公司</t>
  </si>
  <si>
    <t>91350182MA32UG5A50</t>
  </si>
  <si>
    <t>备注：本月城矿、凯鑫(注销)、众锐（注销）、鼎鸿不申报。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</si>
</sst>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5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63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4"/>
      <color indexed="63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Arial"/>
      <family val="2"/>
    </font>
    <font>
      <sz val="11"/>
      <color theme="1"/>
      <name val="宋体"/>
      <family val="0"/>
    </font>
    <font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58" fontId="0" fillId="0" borderId="9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SheetLayoutView="100" workbookViewId="0" topLeftCell="A1">
      <pane xSplit="2" ySplit="3" topLeftCell="D4" activePane="bottomRight" state="frozen"/>
      <selection pane="bottomRight" activeCell="O12" sqref="O12"/>
    </sheetView>
  </sheetViews>
  <sheetFormatPr defaultColWidth="9.00390625" defaultRowHeight="14.25"/>
  <cols>
    <col min="1" max="1" width="9.00390625" style="2" customWidth="1"/>
    <col min="2" max="2" width="35.875" style="2" customWidth="1"/>
    <col min="3" max="3" width="24.00390625" style="2" customWidth="1"/>
    <col min="4" max="4" width="15.625" style="2" customWidth="1"/>
    <col min="5" max="8" width="15.625" style="3" customWidth="1"/>
    <col min="9" max="13" width="15.625" style="2" customWidth="1"/>
    <col min="14" max="14" width="9.00390625" style="2" customWidth="1"/>
    <col min="15" max="15" width="9.375" style="2" bestFit="1" customWidth="1"/>
    <col min="16" max="255" width="9.00390625" style="2" customWidth="1"/>
  </cols>
  <sheetData>
    <row r="1" spans="1:13" ht="6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67.5" customHeight="1">
      <c r="A2" s="36" t="s">
        <v>1</v>
      </c>
      <c r="B2" s="36" t="s">
        <v>2</v>
      </c>
      <c r="C2" s="36" t="s">
        <v>3</v>
      </c>
      <c r="D2" s="37" t="s">
        <v>4</v>
      </c>
      <c r="E2" s="38"/>
      <c r="F2" s="37" t="s">
        <v>5</v>
      </c>
      <c r="G2" s="38"/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9" t="s">
        <v>11</v>
      </c>
    </row>
    <row r="3" spans="1:13" ht="57.75" customHeight="1">
      <c r="A3" s="40"/>
      <c r="B3" s="40"/>
      <c r="C3" s="41"/>
      <c r="D3" s="42"/>
      <c r="E3" s="43" t="s">
        <v>12</v>
      </c>
      <c r="F3" s="42"/>
      <c r="G3" s="43" t="s">
        <v>13</v>
      </c>
      <c r="H3" s="44"/>
      <c r="I3" s="44"/>
      <c r="J3" s="44"/>
      <c r="K3" s="44"/>
      <c r="L3" s="44"/>
      <c r="M3" s="9"/>
    </row>
    <row r="4" spans="1:13" s="1" customFormat="1" ht="49.5" customHeight="1">
      <c r="A4" s="45">
        <v>1</v>
      </c>
      <c r="B4" s="46" t="s">
        <v>14</v>
      </c>
      <c r="C4" s="47" t="s">
        <v>15</v>
      </c>
      <c r="D4" s="48">
        <v>38864.0138</v>
      </c>
      <c r="E4" s="49">
        <f>ROUNDDOWN(D4*0.5,4)</f>
        <v>19432.0069</v>
      </c>
      <c r="F4" s="50">
        <v>76.758</v>
      </c>
      <c r="G4" s="51">
        <f>ROUNDDOWN(F4*0.4,4)</f>
        <v>30.7032</v>
      </c>
      <c r="H4" s="50">
        <v>2764.2124</v>
      </c>
      <c r="I4" s="48">
        <v>134.9427</v>
      </c>
      <c r="J4" s="48">
        <v>0</v>
      </c>
      <c r="K4" s="48">
        <f>E4+G4+H4+I4+J4</f>
        <v>22361.8652</v>
      </c>
      <c r="L4" s="48">
        <v>41839.9269</v>
      </c>
      <c r="M4" s="57">
        <f>ROUNDDOWN(E4*0.1,2)+ROUNDDOWN(G4*0.1,2)+ROUNDDOWN(H4*0.1,2)+ROUNDDOWN(I4*0.1,2)+ROUNDDOWN(J4*0.1,2)</f>
        <v>2236.18</v>
      </c>
    </row>
    <row r="5" spans="1:13" s="1" customFormat="1" ht="49.5" customHeight="1">
      <c r="A5" s="45">
        <v>2</v>
      </c>
      <c r="B5" s="46" t="s">
        <v>16</v>
      </c>
      <c r="C5" s="47" t="s">
        <v>17</v>
      </c>
      <c r="D5" s="52">
        <v>15962.3744</v>
      </c>
      <c r="E5" s="49">
        <f>ROUNDDOWN(D5*0.5,4)</f>
        <v>7981.1872</v>
      </c>
      <c r="F5" s="50">
        <v>22.107</v>
      </c>
      <c r="G5" s="51">
        <f>ROUNDDOWN(F5*0.4,4)</f>
        <v>8.8428</v>
      </c>
      <c r="H5" s="50">
        <v>159.6237</v>
      </c>
      <c r="I5" s="52">
        <v>36.8363</v>
      </c>
      <c r="J5" s="48">
        <v>0</v>
      </c>
      <c r="K5" s="48">
        <f>E5+G5+H5+I5+J5</f>
        <v>8186.490000000001</v>
      </c>
      <c r="L5" s="48">
        <v>16181.9414</v>
      </c>
      <c r="M5" s="57">
        <f>ROUNDDOWN(E5*0.05,2)+ROUNDDOWN(G5*0.05,2)+ROUNDDOWN(H5*0.05,2)+ROUNDDOWN(I5*0.05,2)+ROUNDDOWN(J5*0.05,2)</f>
        <v>409.31</v>
      </c>
    </row>
    <row r="6" spans="1:13" s="34" customFormat="1" ht="49.5" customHeight="1">
      <c r="A6" s="45">
        <v>3</v>
      </c>
      <c r="B6" s="47" t="s">
        <v>18</v>
      </c>
      <c r="C6" s="47" t="s">
        <v>19</v>
      </c>
      <c r="D6" s="52">
        <v>34113.6716</v>
      </c>
      <c r="E6" s="49">
        <f>ROUNDDOWN(D6*0.5,4)</f>
        <v>17056.8358</v>
      </c>
      <c r="F6" s="51">
        <v>35.9605</v>
      </c>
      <c r="G6" s="51">
        <f>ROUNDDOWN(F6*0.4,4)</f>
        <v>14.3842</v>
      </c>
      <c r="H6" s="52">
        <v>1705.6835</v>
      </c>
      <c r="I6" s="52">
        <v>81.3182</v>
      </c>
      <c r="J6" s="48">
        <v>254.8777</v>
      </c>
      <c r="K6" s="48">
        <f>E6+G6+H6+I6+J6</f>
        <v>19113.099400000003</v>
      </c>
      <c r="L6" s="48">
        <v>36191.5115</v>
      </c>
      <c r="M6" s="57">
        <f>ROUNDDOWN(E6*0.1,2)+ROUNDDOWN(G6*0.1,2)+ROUNDDOWN(H6*0.1,2)+ROUNDDOWN(I6*0.1,2)+ROUNDDOWN(J6*0.1,2)</f>
        <v>1911.2800000000002</v>
      </c>
    </row>
    <row r="7" spans="1:13" s="34" customFormat="1" ht="49.5" customHeight="1">
      <c r="A7" s="45">
        <v>4</v>
      </c>
      <c r="B7" s="47" t="s">
        <v>20</v>
      </c>
      <c r="C7" s="47" t="s">
        <v>21</v>
      </c>
      <c r="D7" s="52">
        <v>9115.0241</v>
      </c>
      <c r="E7" s="49">
        <f>ROUNDDOWN(D7*0.5,4)</f>
        <v>4557.512</v>
      </c>
      <c r="F7" s="51">
        <v>467.2012</v>
      </c>
      <c r="G7" s="51">
        <f>ROUNDDOWN(F7*0.4,4)</f>
        <v>186.8804</v>
      </c>
      <c r="H7" s="51">
        <v>455.7512</v>
      </c>
      <c r="I7" s="52">
        <v>55.8482</v>
      </c>
      <c r="J7" s="48">
        <v>0</v>
      </c>
      <c r="K7" s="48">
        <f>E7+G7+H7+I7+J7</f>
        <v>5255.9918</v>
      </c>
      <c r="L7" s="48">
        <v>10093.8247</v>
      </c>
      <c r="M7" s="57">
        <f>ROUNDDOWN(E7*0.05,2)+ROUNDDOWN(G7*0.05,2)+ROUNDDOWN(H7*0.05,2)+ROUNDDOWN(I7*0.05,2)+ROUNDDOWN(J7*0.05,2)</f>
        <v>262.78000000000003</v>
      </c>
    </row>
    <row r="8" spans="1:15" ht="49.5" customHeight="1">
      <c r="A8" s="53" t="s">
        <v>22</v>
      </c>
      <c r="B8" s="54"/>
      <c r="C8" s="55"/>
      <c r="D8" s="56">
        <f aca="true" t="shared" si="0" ref="D8:M8">SUM(D4:D7)</f>
        <v>98055.0839</v>
      </c>
      <c r="E8" s="56">
        <f t="shared" si="0"/>
        <v>49027.541900000004</v>
      </c>
      <c r="F8" s="56">
        <f t="shared" si="0"/>
        <v>602.0267</v>
      </c>
      <c r="G8" s="56">
        <f t="shared" si="0"/>
        <v>240.81060000000002</v>
      </c>
      <c r="H8" s="56">
        <f t="shared" si="0"/>
        <v>5085.270799999999</v>
      </c>
      <c r="I8" s="56">
        <f t="shared" si="0"/>
        <v>308.9454</v>
      </c>
      <c r="J8" s="56">
        <f t="shared" si="0"/>
        <v>254.8777</v>
      </c>
      <c r="K8" s="48">
        <f t="shared" si="0"/>
        <v>54917.4464</v>
      </c>
      <c r="L8" s="48">
        <f t="shared" si="0"/>
        <v>104307.20449999999</v>
      </c>
      <c r="M8" s="57">
        <f>SUM(M4:M7)</f>
        <v>4819.55</v>
      </c>
      <c r="O8" s="19"/>
    </row>
    <row r="9" ht="30" customHeight="1">
      <c r="M9" s="3"/>
    </row>
    <row r="10" ht="14.25">
      <c r="M10" s="3"/>
    </row>
    <row r="18" ht="14.25">
      <c r="F18" s="3" t="s">
        <v>23</v>
      </c>
    </row>
  </sheetData>
  <sheetProtection/>
  <mergeCells count="13">
    <mergeCell ref="A1:M1"/>
    <mergeCell ref="D2:E2"/>
    <mergeCell ref="F2:G2"/>
    <mergeCell ref="A8:B8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1" footer="0.51"/>
  <pageSetup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pane xSplit="2" ySplit="3" topLeftCell="D22" activePane="bottomRight" state="frozen"/>
      <selection pane="bottomRight" activeCell="D28" sqref="D28"/>
    </sheetView>
  </sheetViews>
  <sheetFormatPr defaultColWidth="9.00390625" defaultRowHeight="14.25"/>
  <cols>
    <col min="1" max="1" width="9.00390625" style="2" customWidth="1"/>
    <col min="2" max="2" width="37.875" style="2" customWidth="1"/>
    <col min="3" max="3" width="20.375" style="2" customWidth="1"/>
    <col min="4" max="4" width="15.625" style="2" customWidth="1"/>
    <col min="5" max="8" width="15.625" style="3" customWidth="1"/>
    <col min="9" max="12" width="15.625" style="2" customWidth="1"/>
    <col min="13" max="13" width="9.375" style="2" bestFit="1" customWidth="1"/>
    <col min="14" max="14" width="12.625" style="2" bestFit="1" customWidth="1"/>
    <col min="15" max="16384" width="9.00390625" style="2" customWidth="1"/>
  </cols>
  <sheetData>
    <row r="1" spans="1:12" ht="48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4.75" customHeight="1">
      <c r="A2" s="6" t="s">
        <v>1</v>
      </c>
      <c r="B2" s="6" t="s">
        <v>2</v>
      </c>
      <c r="C2" s="6" t="s">
        <v>3</v>
      </c>
      <c r="D2" s="7" t="s">
        <v>25</v>
      </c>
      <c r="E2" s="8"/>
      <c r="F2" s="7" t="s">
        <v>26</v>
      </c>
      <c r="G2" s="8"/>
      <c r="H2" s="26" t="s">
        <v>27</v>
      </c>
      <c r="I2" s="26" t="s">
        <v>28</v>
      </c>
      <c r="J2" s="26" t="s">
        <v>29</v>
      </c>
      <c r="K2" s="26" t="s">
        <v>9</v>
      </c>
      <c r="L2" s="9" t="s">
        <v>30</v>
      </c>
      <c r="M2" s="10" t="s">
        <v>31</v>
      </c>
    </row>
    <row r="3" spans="1:13" ht="27.75" customHeight="1">
      <c r="A3" s="11"/>
      <c r="B3" s="11"/>
      <c r="C3" s="12"/>
      <c r="D3" s="13"/>
      <c r="E3" s="14" t="s">
        <v>12</v>
      </c>
      <c r="F3" s="13"/>
      <c r="G3" s="14" t="s">
        <v>13</v>
      </c>
      <c r="H3" s="27"/>
      <c r="I3" s="27"/>
      <c r="J3" s="27"/>
      <c r="K3" s="27"/>
      <c r="L3" s="9"/>
      <c r="M3" s="15"/>
    </row>
    <row r="4" spans="1:13" s="1" customFormat="1" ht="27.75" customHeight="1">
      <c r="A4" s="16">
        <v>1</v>
      </c>
      <c r="B4" s="17" t="s">
        <v>14</v>
      </c>
      <c r="C4" s="17" t="s">
        <v>15</v>
      </c>
      <c r="D4" s="18">
        <v>3091.0698</v>
      </c>
      <c r="E4" s="28">
        <f>ROUNDDOWN(D4*0.5,4)</f>
        <v>1545.5349</v>
      </c>
      <c r="F4" s="29">
        <v>44.7369</v>
      </c>
      <c r="G4" s="30">
        <f>ROUNDDOWN(F4*0.4,4)</f>
        <v>17.8947</v>
      </c>
      <c r="H4" s="29">
        <v>220.0426</v>
      </c>
      <c r="I4" s="18">
        <v>9.1531</v>
      </c>
      <c r="J4" s="18">
        <v>0</v>
      </c>
      <c r="K4" s="18">
        <f>E4+G4+H4+I4+J4</f>
        <v>1792.6253000000002</v>
      </c>
      <c r="L4" s="19">
        <f>ROUNDDOWN(E4*0.85,2)+ROUNDDOWN(G4*0.85,2)+ROUNDDOWN(H4*0.85,2)+ROUNDDOWN(I4*0.85,2)+ROUNDDOWN(J4*0.85,2)</f>
        <v>1523.72</v>
      </c>
      <c r="M4" s="33">
        <v>43845</v>
      </c>
    </row>
    <row r="5" spans="1:13" s="1" customFormat="1" ht="27.75" customHeight="1">
      <c r="A5" s="16">
        <v>2</v>
      </c>
      <c r="B5" s="17" t="s">
        <v>16</v>
      </c>
      <c r="C5" s="17" t="s">
        <v>17</v>
      </c>
      <c r="D5" s="21">
        <v>1975.7451</v>
      </c>
      <c r="E5" s="28">
        <f aca="true" t="shared" si="0" ref="E4:E19">ROUNDDOWN(D5*0.5,4)</f>
        <v>987.8725</v>
      </c>
      <c r="F5" s="29">
        <v>0</v>
      </c>
      <c r="G5" s="30">
        <f aca="true" t="shared" si="1" ref="G5:G25">ROUNDDOWN(F5*0.4,4)</f>
        <v>0</v>
      </c>
      <c r="H5" s="29">
        <v>19.7574</v>
      </c>
      <c r="I5" s="21">
        <v>4.5594</v>
      </c>
      <c r="J5" s="18">
        <v>0</v>
      </c>
      <c r="K5" s="18">
        <f aca="true" t="shared" si="2" ref="K4:K9">E5+G5+H5+I5+J5</f>
        <v>1012.1892999999999</v>
      </c>
      <c r="L5" s="19">
        <f aca="true" t="shared" si="3" ref="L4:L9">ROUNDDOWN(E5*0.85,2)+ROUNDDOWN(G5*0.85,2)+ROUNDDOWN(H5*0.85,2)+ROUNDDOWN(I5*0.85,2)+ROUNDDOWN(J5*0.85,2)</f>
        <v>860.35</v>
      </c>
      <c r="M5" s="33">
        <v>43845</v>
      </c>
    </row>
    <row r="6" spans="1:13" s="1" customFormat="1" ht="27.75" customHeight="1">
      <c r="A6" s="16">
        <v>3</v>
      </c>
      <c r="B6" s="17" t="s">
        <v>32</v>
      </c>
      <c r="C6" s="22" t="s">
        <v>33</v>
      </c>
      <c r="D6" s="21">
        <v>34.4734</v>
      </c>
      <c r="E6" s="28">
        <f t="shared" si="0"/>
        <v>17.2367</v>
      </c>
      <c r="F6" s="30">
        <v>1.6931</v>
      </c>
      <c r="G6" s="30">
        <f t="shared" si="1"/>
        <v>0.6772</v>
      </c>
      <c r="H6" s="30">
        <v>1.7236</v>
      </c>
      <c r="I6" s="21">
        <v>0.0619</v>
      </c>
      <c r="J6" s="18">
        <v>0</v>
      </c>
      <c r="K6" s="18">
        <f t="shared" si="2"/>
        <v>19.6994</v>
      </c>
      <c r="L6" s="19">
        <f t="shared" si="3"/>
        <v>16.73</v>
      </c>
      <c r="M6" s="33">
        <v>43844</v>
      </c>
    </row>
    <row r="7" spans="1:13" s="1" customFormat="1" ht="27.75" customHeight="1">
      <c r="A7" s="16">
        <v>4</v>
      </c>
      <c r="B7" s="17" t="s">
        <v>34</v>
      </c>
      <c r="C7" s="22" t="s">
        <v>35</v>
      </c>
      <c r="D7" s="21">
        <v>41.7351</v>
      </c>
      <c r="E7" s="28">
        <f t="shared" si="0"/>
        <v>20.8675</v>
      </c>
      <c r="F7" s="30">
        <v>0.7216</v>
      </c>
      <c r="G7" s="30">
        <f t="shared" si="1"/>
        <v>0.2886</v>
      </c>
      <c r="H7" s="30">
        <v>2.0867</v>
      </c>
      <c r="I7" s="21">
        <v>0</v>
      </c>
      <c r="J7" s="18">
        <v>0</v>
      </c>
      <c r="K7" s="18">
        <f t="shared" si="2"/>
        <v>23.2428</v>
      </c>
      <c r="L7" s="19">
        <f t="shared" si="3"/>
        <v>19.74</v>
      </c>
      <c r="M7" s="33">
        <v>43847</v>
      </c>
    </row>
    <row r="8" spans="1:13" s="1" customFormat="1" ht="27.75" customHeight="1">
      <c r="A8" s="16">
        <v>5</v>
      </c>
      <c r="B8" s="17" t="s">
        <v>36</v>
      </c>
      <c r="C8" s="22" t="s">
        <v>37</v>
      </c>
      <c r="D8" s="21">
        <v>79.312</v>
      </c>
      <c r="E8" s="28">
        <f t="shared" si="0"/>
        <v>39.656</v>
      </c>
      <c r="F8" s="30">
        <v>0</v>
      </c>
      <c r="G8" s="30">
        <f t="shared" si="1"/>
        <v>0</v>
      </c>
      <c r="H8" s="30">
        <v>3.9656</v>
      </c>
      <c r="I8" s="21">
        <v>0.2186</v>
      </c>
      <c r="J8" s="18">
        <v>0</v>
      </c>
      <c r="K8" s="18">
        <f t="shared" si="2"/>
        <v>43.8402</v>
      </c>
      <c r="L8" s="19">
        <f t="shared" si="3"/>
        <v>37.25</v>
      </c>
      <c r="M8" s="33">
        <v>43843</v>
      </c>
    </row>
    <row r="9" spans="1:14" s="1" customFormat="1" ht="27.75" customHeight="1">
      <c r="A9" s="16">
        <v>6</v>
      </c>
      <c r="B9" s="17" t="s">
        <v>38</v>
      </c>
      <c r="C9" s="22" t="s">
        <v>39</v>
      </c>
      <c r="D9" s="21">
        <v>31.6434</v>
      </c>
      <c r="E9" s="28">
        <f t="shared" si="0"/>
        <v>15.8217</v>
      </c>
      <c r="F9" s="30">
        <v>0.8057</v>
      </c>
      <c r="G9" s="30">
        <f t="shared" si="1"/>
        <v>0.3222</v>
      </c>
      <c r="H9" s="30">
        <v>0.3164</v>
      </c>
      <c r="I9" s="21">
        <v>0.0674</v>
      </c>
      <c r="J9" s="18">
        <v>0.7866</v>
      </c>
      <c r="K9" s="18">
        <f t="shared" si="2"/>
        <v>17.3143</v>
      </c>
      <c r="L9" s="19">
        <f t="shared" si="3"/>
        <v>14.68</v>
      </c>
      <c r="M9" s="33">
        <v>43839</v>
      </c>
      <c r="N9" s="1" t="s">
        <v>40</v>
      </c>
    </row>
    <row r="10" spans="1:13" s="1" customFormat="1" ht="27.75" customHeight="1">
      <c r="A10" s="16">
        <v>7</v>
      </c>
      <c r="B10" s="17" t="s">
        <v>41</v>
      </c>
      <c r="C10" s="22" t="s">
        <v>42</v>
      </c>
      <c r="D10" s="21">
        <v>315.4188</v>
      </c>
      <c r="E10" s="28">
        <f t="shared" si="0"/>
        <v>157.7094</v>
      </c>
      <c r="F10" s="30">
        <v>0</v>
      </c>
      <c r="G10" s="30">
        <f t="shared" si="1"/>
        <v>0</v>
      </c>
      <c r="H10" s="30">
        <v>3.1541</v>
      </c>
      <c r="I10" s="21">
        <v>0.8181</v>
      </c>
      <c r="J10" s="18">
        <v>0</v>
      </c>
      <c r="K10" s="18">
        <f aca="true" t="shared" si="4" ref="K10:K19">E10+G10+H10+I10+J10</f>
        <v>161.68159999999997</v>
      </c>
      <c r="L10" s="19">
        <f aca="true" t="shared" si="5" ref="L10:L15">ROUNDDOWN(E10*0.85,2)+ROUNDDOWN(G10*0.85,2)+ROUNDDOWN(H10*0.85,2)+ROUNDDOWN(I10*0.85,2)+ROUNDDOWN(J10*0.85,2)</f>
        <v>137.42000000000002</v>
      </c>
      <c r="M10" s="33">
        <v>43844</v>
      </c>
    </row>
    <row r="11" spans="1:14" s="1" customFormat="1" ht="27.75" customHeight="1">
      <c r="A11" s="16">
        <v>8</v>
      </c>
      <c r="B11" s="31" t="s">
        <v>43</v>
      </c>
      <c r="C11" s="22" t="s">
        <v>44</v>
      </c>
      <c r="D11" s="21">
        <v>144.9477</v>
      </c>
      <c r="E11" s="28">
        <f t="shared" si="0"/>
        <v>72.4738</v>
      </c>
      <c r="F11" s="30">
        <v>0</v>
      </c>
      <c r="G11" s="30">
        <f t="shared" si="1"/>
        <v>0</v>
      </c>
      <c r="H11" s="21">
        <v>7.2473</v>
      </c>
      <c r="I11" s="21">
        <v>0.6717</v>
      </c>
      <c r="J11" s="18">
        <v>1.7941</v>
      </c>
      <c r="K11" s="18">
        <f t="shared" si="4"/>
        <v>82.1869</v>
      </c>
      <c r="L11" s="19">
        <f t="shared" si="5"/>
        <v>69.85</v>
      </c>
      <c r="M11" s="33">
        <v>43839</v>
      </c>
      <c r="N11" s="1" t="s">
        <v>45</v>
      </c>
    </row>
    <row r="12" spans="1:13" s="1" customFormat="1" ht="27.75" customHeight="1">
      <c r="A12" s="16">
        <v>9</v>
      </c>
      <c r="B12" s="17" t="s">
        <v>46</v>
      </c>
      <c r="C12" s="58" t="s">
        <v>47</v>
      </c>
      <c r="D12" s="21">
        <v>13.3891</v>
      </c>
      <c r="E12" s="28">
        <f t="shared" si="0"/>
        <v>6.6945</v>
      </c>
      <c r="F12" s="30">
        <v>0</v>
      </c>
      <c r="G12" s="30">
        <f t="shared" si="1"/>
        <v>0</v>
      </c>
      <c r="H12" s="30">
        <v>0.6694</v>
      </c>
      <c r="I12" s="21">
        <v>0</v>
      </c>
      <c r="J12" s="18">
        <v>0</v>
      </c>
      <c r="K12" s="18">
        <f t="shared" si="4"/>
        <v>7.363899999999999</v>
      </c>
      <c r="L12" s="19">
        <f aca="true" t="shared" si="6" ref="L12:L19">ROUNDDOWN(E12*0.85,2)+ROUNDDOWN(G12*0.85,2)+ROUNDDOWN(H12*0.85,2)+ROUNDDOWN(I12*0.85,2)+ROUNDDOWN(J12*0.85,2)</f>
        <v>6.25</v>
      </c>
      <c r="M12" s="33">
        <v>43838</v>
      </c>
    </row>
    <row r="13" spans="1:13" s="1" customFormat="1" ht="27.75" customHeight="1">
      <c r="A13" s="16">
        <v>10</v>
      </c>
      <c r="B13" s="17" t="s">
        <v>48</v>
      </c>
      <c r="C13" s="22" t="s">
        <v>49</v>
      </c>
      <c r="D13" s="21">
        <v>1766.0353</v>
      </c>
      <c r="E13" s="28">
        <f t="shared" si="0"/>
        <v>883.0176</v>
      </c>
      <c r="F13" s="30">
        <v>19.18</v>
      </c>
      <c r="G13" s="30">
        <f t="shared" si="1"/>
        <v>7.672</v>
      </c>
      <c r="H13" s="30">
        <v>17.6603</v>
      </c>
      <c r="I13" s="21">
        <v>4.081</v>
      </c>
      <c r="J13" s="18">
        <v>0</v>
      </c>
      <c r="K13" s="18">
        <f t="shared" si="4"/>
        <v>912.4309000000001</v>
      </c>
      <c r="L13" s="19">
        <f t="shared" si="6"/>
        <v>775.55</v>
      </c>
      <c r="M13" s="33">
        <v>43844</v>
      </c>
    </row>
    <row r="14" spans="1:14" s="1" customFormat="1" ht="27.75" customHeight="1">
      <c r="A14" s="16">
        <v>11</v>
      </c>
      <c r="B14" s="17" t="s">
        <v>50</v>
      </c>
      <c r="C14" s="22" t="s">
        <v>51</v>
      </c>
      <c r="D14" s="21">
        <v>20.9615</v>
      </c>
      <c r="E14" s="28">
        <f t="shared" si="0"/>
        <v>10.4807</v>
      </c>
      <c r="F14" s="30">
        <v>0.0201</v>
      </c>
      <c r="G14" s="30">
        <f t="shared" si="1"/>
        <v>0.008</v>
      </c>
      <c r="H14" s="21">
        <v>1.048</v>
      </c>
      <c r="I14" s="21">
        <v>0.0938</v>
      </c>
      <c r="J14" s="18">
        <v>0</v>
      </c>
      <c r="K14" s="18">
        <f t="shared" si="4"/>
        <v>11.6305</v>
      </c>
      <c r="L14" s="19">
        <f t="shared" si="6"/>
        <v>9.860000000000001</v>
      </c>
      <c r="M14" s="33">
        <v>43838</v>
      </c>
      <c r="N14" s="1" t="s">
        <v>52</v>
      </c>
    </row>
    <row r="15" spans="1:14" s="1" customFormat="1" ht="27.75" customHeight="1">
      <c r="A15" s="16">
        <v>12</v>
      </c>
      <c r="B15" s="17" t="s">
        <v>53</v>
      </c>
      <c r="C15" s="22" t="s">
        <v>54</v>
      </c>
      <c r="D15" s="21">
        <v>88.6711</v>
      </c>
      <c r="E15" s="28">
        <f t="shared" si="0"/>
        <v>44.3355</v>
      </c>
      <c r="F15" s="30">
        <v>2.1081</v>
      </c>
      <c r="G15" s="30">
        <f t="shared" si="1"/>
        <v>0.8432</v>
      </c>
      <c r="H15" s="30">
        <v>0.8867</v>
      </c>
      <c r="I15" s="21">
        <v>0.4187</v>
      </c>
      <c r="J15" s="18">
        <v>0</v>
      </c>
      <c r="K15" s="18">
        <f t="shared" si="4"/>
        <v>46.484100000000005</v>
      </c>
      <c r="L15" s="19">
        <f t="shared" si="6"/>
        <v>39.49</v>
      </c>
      <c r="M15" s="33">
        <v>43836</v>
      </c>
      <c r="N15" s="1" t="s">
        <v>55</v>
      </c>
    </row>
    <row r="16" spans="1:13" s="1" customFormat="1" ht="27.75" customHeight="1">
      <c r="A16" s="16">
        <v>13</v>
      </c>
      <c r="B16" s="17" t="s">
        <v>56</v>
      </c>
      <c r="C16" s="22" t="s">
        <v>57</v>
      </c>
      <c r="D16" s="21">
        <v>160.0261</v>
      </c>
      <c r="E16" s="28">
        <f t="shared" si="0"/>
        <v>80.013</v>
      </c>
      <c r="F16" s="30">
        <v>0</v>
      </c>
      <c r="G16" s="30">
        <f t="shared" si="1"/>
        <v>0</v>
      </c>
      <c r="H16" s="30">
        <v>1.6002</v>
      </c>
      <c r="I16" s="21">
        <v>0.7431</v>
      </c>
      <c r="J16" s="18">
        <v>0</v>
      </c>
      <c r="K16" s="18">
        <f t="shared" si="4"/>
        <v>82.3563</v>
      </c>
      <c r="L16" s="19">
        <f t="shared" si="6"/>
        <v>70</v>
      </c>
      <c r="M16" s="33">
        <v>43844</v>
      </c>
    </row>
    <row r="17" spans="1:14" s="1" customFormat="1" ht="27.75" customHeight="1">
      <c r="A17" s="16">
        <v>14</v>
      </c>
      <c r="B17" s="17" t="s">
        <v>58</v>
      </c>
      <c r="C17" s="22" t="s">
        <v>59</v>
      </c>
      <c r="D17" s="21">
        <v>203.1516</v>
      </c>
      <c r="E17" s="28">
        <f t="shared" si="0"/>
        <v>101.5758</v>
      </c>
      <c r="F17" s="30">
        <v>2.4192</v>
      </c>
      <c r="G17" s="30">
        <f t="shared" si="1"/>
        <v>0.9676</v>
      </c>
      <c r="H17" s="30">
        <v>2.0315</v>
      </c>
      <c r="I17" s="21">
        <v>0.4688</v>
      </c>
      <c r="J17" s="18">
        <v>10.5661</v>
      </c>
      <c r="K17" s="18">
        <f t="shared" si="4"/>
        <v>115.6098</v>
      </c>
      <c r="L17" s="19">
        <f t="shared" si="6"/>
        <v>98.24</v>
      </c>
      <c r="M17" s="33">
        <v>43844</v>
      </c>
      <c r="N17" s="1" t="s">
        <v>40</v>
      </c>
    </row>
    <row r="18" spans="1:14" s="1" customFormat="1" ht="27.75" customHeight="1">
      <c r="A18" s="16">
        <v>15</v>
      </c>
      <c r="B18" s="17" t="s">
        <v>60</v>
      </c>
      <c r="C18" s="22" t="s">
        <v>61</v>
      </c>
      <c r="D18" s="21">
        <v>11.2157</v>
      </c>
      <c r="E18" s="28">
        <f t="shared" si="0"/>
        <v>5.6078</v>
      </c>
      <c r="F18" s="30">
        <v>0.1798</v>
      </c>
      <c r="G18" s="30">
        <f t="shared" si="1"/>
        <v>0.0719</v>
      </c>
      <c r="H18" s="30">
        <v>0.1121</v>
      </c>
      <c r="I18" s="21">
        <v>0.0767</v>
      </c>
      <c r="J18" s="18">
        <v>0</v>
      </c>
      <c r="K18" s="18">
        <f t="shared" si="4"/>
        <v>5.8685</v>
      </c>
      <c r="L18" s="19">
        <f t="shared" si="6"/>
        <v>4.969999999999999</v>
      </c>
      <c r="M18" s="33">
        <v>43844</v>
      </c>
      <c r="N18" s="1" t="s">
        <v>62</v>
      </c>
    </row>
    <row r="19" spans="1:14" s="1" customFormat="1" ht="27.75" customHeight="1">
      <c r="A19" s="16">
        <v>16</v>
      </c>
      <c r="B19" s="17" t="s">
        <v>18</v>
      </c>
      <c r="C19" s="22" t="s">
        <v>19</v>
      </c>
      <c r="D19" s="21">
        <v>308.0602</v>
      </c>
      <c r="E19" s="28">
        <f t="shared" si="0"/>
        <v>154.0301</v>
      </c>
      <c r="F19" s="30">
        <v>0</v>
      </c>
      <c r="G19" s="30">
        <f t="shared" si="1"/>
        <v>0</v>
      </c>
      <c r="H19" s="21">
        <v>15.403</v>
      </c>
      <c r="I19" s="21">
        <v>0.7206</v>
      </c>
      <c r="J19" s="18">
        <v>15.1677</v>
      </c>
      <c r="K19" s="18">
        <f t="shared" si="4"/>
        <v>185.32139999999998</v>
      </c>
      <c r="L19" s="19">
        <f t="shared" si="6"/>
        <v>157.51</v>
      </c>
      <c r="M19" s="33">
        <v>43843</v>
      </c>
      <c r="N19" s="1" t="s">
        <v>63</v>
      </c>
    </row>
    <row r="20" spans="1:13" s="1" customFormat="1" ht="27.75" customHeight="1">
      <c r="A20" s="16">
        <v>17</v>
      </c>
      <c r="B20" s="17" t="s">
        <v>64</v>
      </c>
      <c r="C20" s="22" t="s">
        <v>65</v>
      </c>
      <c r="D20" s="21">
        <v>110.4038</v>
      </c>
      <c r="E20" s="28">
        <f aca="true" t="shared" si="7" ref="E20:E25">ROUNDDOWN(D20*0.5,4)</f>
        <v>55.2019</v>
      </c>
      <c r="F20" s="30">
        <v>0</v>
      </c>
      <c r="G20" s="30">
        <f t="shared" si="1"/>
        <v>0</v>
      </c>
      <c r="H20" s="30">
        <v>1.104</v>
      </c>
      <c r="I20" s="21">
        <v>0.5677</v>
      </c>
      <c r="J20" s="18">
        <v>0</v>
      </c>
      <c r="K20" s="18">
        <f aca="true" t="shared" si="8" ref="K20:K25">E20+G20+H20+I20+J20</f>
        <v>56.8736</v>
      </c>
      <c r="L20" s="19">
        <f aca="true" t="shared" si="9" ref="L20:L26">ROUNDDOWN(E20*0.85,2)+ROUNDDOWN(G20*0.85,2)+ROUNDDOWN(H20*0.85,2)+ROUNDDOWN(I20*0.85,2)+ROUNDDOWN(J20*0.85,2)</f>
        <v>48.33</v>
      </c>
      <c r="M20" s="33">
        <v>43843</v>
      </c>
    </row>
    <row r="21" spans="1:14" s="1" customFormat="1" ht="27.75" customHeight="1">
      <c r="A21" s="16">
        <v>18</v>
      </c>
      <c r="B21" s="32" t="s">
        <v>66</v>
      </c>
      <c r="C21" s="22" t="s">
        <v>67</v>
      </c>
      <c r="D21" s="21">
        <v>9.6792</v>
      </c>
      <c r="E21" s="28">
        <f t="shared" si="7"/>
        <v>4.8396</v>
      </c>
      <c r="F21" s="30">
        <v>0.3471</v>
      </c>
      <c r="G21" s="30">
        <f t="shared" si="1"/>
        <v>0.1388</v>
      </c>
      <c r="H21" s="30">
        <v>0.4839</v>
      </c>
      <c r="I21" s="21">
        <v>0.1028</v>
      </c>
      <c r="J21" s="18">
        <v>0.3085</v>
      </c>
      <c r="K21" s="18">
        <f t="shared" si="8"/>
        <v>5.8736</v>
      </c>
      <c r="L21" s="19">
        <f t="shared" si="9"/>
        <v>4.970000000000001</v>
      </c>
      <c r="M21" s="33">
        <v>43843</v>
      </c>
      <c r="N21" s="1" t="s">
        <v>68</v>
      </c>
    </row>
    <row r="22" spans="1:13" s="1" customFormat="1" ht="27.75" customHeight="1">
      <c r="A22" s="16">
        <v>19</v>
      </c>
      <c r="B22" s="17" t="s">
        <v>69</v>
      </c>
      <c r="C22" s="22" t="s">
        <v>70</v>
      </c>
      <c r="D22" s="21">
        <v>381.8606</v>
      </c>
      <c r="E22" s="28">
        <f t="shared" si="7"/>
        <v>190.9303</v>
      </c>
      <c r="F22" s="30">
        <v>0</v>
      </c>
      <c r="G22" s="30">
        <f t="shared" si="1"/>
        <v>0</v>
      </c>
      <c r="H22" s="30">
        <v>3.8186</v>
      </c>
      <c r="I22" s="21">
        <v>0.9957</v>
      </c>
      <c r="J22" s="18">
        <v>0</v>
      </c>
      <c r="K22" s="18">
        <f t="shared" si="8"/>
        <v>195.7446</v>
      </c>
      <c r="L22" s="19">
        <f t="shared" si="9"/>
        <v>166.37</v>
      </c>
      <c r="M22" s="33">
        <v>43840</v>
      </c>
    </row>
    <row r="23" spans="1:14" s="1" customFormat="1" ht="27.75" customHeight="1">
      <c r="A23" s="16">
        <v>20</v>
      </c>
      <c r="B23" s="17" t="s">
        <v>20</v>
      </c>
      <c r="C23" s="22" t="s">
        <v>21</v>
      </c>
      <c r="D23" s="21">
        <v>1983.6647</v>
      </c>
      <c r="E23" s="28">
        <f t="shared" si="7"/>
        <v>991.8323</v>
      </c>
      <c r="F23" s="30">
        <v>403.2418</v>
      </c>
      <c r="G23" s="30">
        <f t="shared" si="1"/>
        <v>161.2967</v>
      </c>
      <c r="H23" s="30">
        <v>99.1832</v>
      </c>
      <c r="I23" s="21">
        <v>17.8056</v>
      </c>
      <c r="J23" s="18">
        <v>0</v>
      </c>
      <c r="K23" s="18">
        <f t="shared" si="8"/>
        <v>1270.1177999999998</v>
      </c>
      <c r="L23" s="19">
        <f t="shared" si="9"/>
        <v>1079.5800000000002</v>
      </c>
      <c r="M23" s="33">
        <v>43845</v>
      </c>
      <c r="N23" s="1" t="s">
        <v>71</v>
      </c>
    </row>
    <row r="24" spans="1:14" s="1" customFormat="1" ht="27.75" customHeight="1">
      <c r="A24" s="16">
        <v>21</v>
      </c>
      <c r="B24" s="17" t="s">
        <v>72</v>
      </c>
      <c r="C24" s="22" t="s">
        <v>73</v>
      </c>
      <c r="D24" s="21">
        <v>227.6124</v>
      </c>
      <c r="E24" s="28">
        <f t="shared" si="7"/>
        <v>113.8062</v>
      </c>
      <c r="F24" s="30">
        <v>0</v>
      </c>
      <c r="G24" s="30">
        <f t="shared" si="1"/>
        <v>0</v>
      </c>
      <c r="H24" s="30">
        <v>11.3806</v>
      </c>
      <c r="I24" s="21">
        <v>0</v>
      </c>
      <c r="J24" s="18">
        <v>1.5761</v>
      </c>
      <c r="K24" s="18">
        <f t="shared" si="8"/>
        <v>126.7629</v>
      </c>
      <c r="L24" s="19">
        <f t="shared" si="9"/>
        <v>107.73</v>
      </c>
      <c r="M24" s="33">
        <v>43843</v>
      </c>
      <c r="N24" s="1" t="s">
        <v>74</v>
      </c>
    </row>
    <row r="25" spans="1:13" s="1" customFormat="1" ht="27.75" customHeight="1">
      <c r="A25" s="16">
        <v>22</v>
      </c>
      <c r="B25" s="17" t="s">
        <v>75</v>
      </c>
      <c r="C25" s="22" t="s">
        <v>76</v>
      </c>
      <c r="D25" s="21">
        <v>194.2486</v>
      </c>
      <c r="E25" s="28">
        <f t="shared" si="7"/>
        <v>97.1243</v>
      </c>
      <c r="F25" s="30">
        <v>0</v>
      </c>
      <c r="G25" s="30">
        <f t="shared" si="1"/>
        <v>0</v>
      </c>
      <c r="H25" s="30">
        <v>9.7124</v>
      </c>
      <c r="I25" s="21">
        <v>0.5066</v>
      </c>
      <c r="J25" s="18">
        <v>1.3449</v>
      </c>
      <c r="K25" s="18">
        <f t="shared" si="8"/>
        <v>108.68820000000001</v>
      </c>
      <c r="L25" s="19">
        <f t="shared" si="9"/>
        <v>92.37</v>
      </c>
      <c r="M25" s="33">
        <v>43843</v>
      </c>
    </row>
    <row r="26" spans="1:13" ht="27.75" customHeight="1">
      <c r="A26" s="23" t="s">
        <v>22</v>
      </c>
      <c r="B26" s="23"/>
      <c r="C26" s="24"/>
      <c r="D26" s="25">
        <f>SUM(D4:D25)</f>
        <v>11193.325200000001</v>
      </c>
      <c r="E26" s="25">
        <f>SUM(E4:E25)</f>
        <v>5596.662100000001</v>
      </c>
      <c r="F26" s="25">
        <f aca="true" t="shared" si="10" ref="F26:L26">SUM(F4:F25)</f>
        <v>475.4534</v>
      </c>
      <c r="G26" s="25">
        <f t="shared" si="10"/>
        <v>190.18089999999998</v>
      </c>
      <c r="H26" s="25">
        <f t="shared" si="10"/>
        <v>423.3876</v>
      </c>
      <c r="I26" s="25">
        <f t="shared" si="10"/>
        <v>42.131299999999996</v>
      </c>
      <c r="J26" s="25">
        <f t="shared" si="10"/>
        <v>31.544</v>
      </c>
      <c r="K26" s="25">
        <f t="shared" si="10"/>
        <v>6283.905899999999</v>
      </c>
      <c r="L26" s="19">
        <f t="shared" si="9"/>
        <v>5341.3</v>
      </c>
      <c r="M26" s="24"/>
    </row>
    <row r="27" ht="30" customHeight="1"/>
  </sheetData>
  <sheetProtection/>
  <mergeCells count="13">
    <mergeCell ref="A1:L1"/>
    <mergeCell ref="D2:E2"/>
    <mergeCell ref="F2:G2"/>
    <mergeCell ref="A26:B26"/>
    <mergeCell ref="A2:A3"/>
    <mergeCell ref="B2:B3"/>
    <mergeCell ref="C2:C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1" footer="0.51"/>
  <pageSetup orientation="landscape" paperSize="9" scale="58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pane xSplit="1" ySplit="3" topLeftCell="B19" activePane="bottomRight" state="frozen"/>
      <selection pane="bottomRight" activeCell="H21" sqref="H21"/>
    </sheetView>
  </sheetViews>
  <sheetFormatPr defaultColWidth="9.00390625" defaultRowHeight="14.25"/>
  <cols>
    <col min="1" max="1" width="9.00390625" style="2" customWidth="1"/>
    <col min="2" max="2" width="37.875" style="2" customWidth="1"/>
    <col min="3" max="3" width="20.375" style="2" customWidth="1"/>
    <col min="4" max="4" width="20.625" style="2" customWidth="1"/>
    <col min="5" max="5" width="18.50390625" style="2" customWidth="1"/>
    <col min="6" max="6" width="19.625" style="2" customWidth="1"/>
    <col min="7" max="7" width="13.25390625" style="3" customWidth="1"/>
    <col min="8" max="8" width="9.375" style="2" bestFit="1" customWidth="1"/>
    <col min="9" max="16384" width="9.00390625" style="2" customWidth="1"/>
  </cols>
  <sheetData>
    <row r="1" spans="1:6" ht="48" customHeight="1">
      <c r="A1" s="4" t="s">
        <v>77</v>
      </c>
      <c r="B1" s="5"/>
      <c r="C1" s="5"/>
      <c r="D1" s="5"/>
      <c r="E1" s="5"/>
      <c r="F1" s="5"/>
    </row>
    <row r="2" spans="1:7" ht="24.75" customHeight="1">
      <c r="A2" s="6" t="s">
        <v>1</v>
      </c>
      <c r="B2" s="6" t="s">
        <v>2</v>
      </c>
      <c r="C2" s="6" t="s">
        <v>3</v>
      </c>
      <c r="D2" s="7" t="s">
        <v>78</v>
      </c>
      <c r="E2" s="8"/>
      <c r="F2" s="9" t="s">
        <v>30</v>
      </c>
      <c r="G2" s="10" t="s">
        <v>79</v>
      </c>
    </row>
    <row r="3" spans="1:7" ht="27.75" customHeight="1">
      <c r="A3" s="11"/>
      <c r="B3" s="11"/>
      <c r="C3" s="12"/>
      <c r="D3" s="13"/>
      <c r="E3" s="14" t="s">
        <v>12</v>
      </c>
      <c r="F3" s="9"/>
      <c r="G3" s="15"/>
    </row>
    <row r="4" spans="1:7" s="1" customFormat="1" ht="27.75" customHeight="1">
      <c r="A4" s="16">
        <v>1</v>
      </c>
      <c r="B4" s="17" t="s">
        <v>14</v>
      </c>
      <c r="C4" s="17" t="s">
        <v>15</v>
      </c>
      <c r="D4" s="18">
        <v>3501.2177</v>
      </c>
      <c r="E4" s="18">
        <f aca="true" t="shared" si="0" ref="E4:E10">D4/2</f>
        <v>1750.60885</v>
      </c>
      <c r="F4" s="19">
        <v>1488.01</v>
      </c>
      <c r="G4" s="20">
        <v>43724</v>
      </c>
    </row>
    <row r="5" spans="1:7" s="1" customFormat="1" ht="27.75" customHeight="1">
      <c r="A5" s="16">
        <v>2</v>
      </c>
      <c r="B5" s="17" t="s">
        <v>16</v>
      </c>
      <c r="C5" s="17" t="s">
        <v>17</v>
      </c>
      <c r="D5" s="21">
        <v>1814.2076</v>
      </c>
      <c r="E5" s="18">
        <f t="shared" si="0"/>
        <v>907.1038</v>
      </c>
      <c r="F5" s="19">
        <v>771.03</v>
      </c>
      <c r="G5" s="20">
        <v>43725</v>
      </c>
    </row>
    <row r="6" spans="1:7" s="1" customFormat="1" ht="27.75" customHeight="1">
      <c r="A6" s="16">
        <v>3</v>
      </c>
      <c r="B6" s="17" t="s">
        <v>32</v>
      </c>
      <c r="C6" s="22" t="s">
        <v>33</v>
      </c>
      <c r="D6" s="21">
        <v>21.3047</v>
      </c>
      <c r="E6" s="18">
        <f t="shared" si="0"/>
        <v>10.65235</v>
      </c>
      <c r="F6" s="19">
        <v>9.05</v>
      </c>
      <c r="G6" s="20">
        <v>43717</v>
      </c>
    </row>
    <row r="7" spans="1:7" s="1" customFormat="1" ht="27.75" customHeight="1">
      <c r="A7" s="16">
        <v>4</v>
      </c>
      <c r="B7" s="17" t="s">
        <v>34</v>
      </c>
      <c r="C7" s="22" t="s">
        <v>35</v>
      </c>
      <c r="D7" s="21">
        <v>29.4941</v>
      </c>
      <c r="E7" s="18">
        <f t="shared" si="0"/>
        <v>14.74705</v>
      </c>
      <c r="F7" s="19">
        <v>12.53</v>
      </c>
      <c r="G7" s="20">
        <v>43726</v>
      </c>
    </row>
    <row r="8" spans="1:7" s="1" customFormat="1" ht="27.75" customHeight="1">
      <c r="A8" s="16">
        <v>5</v>
      </c>
      <c r="B8" s="17" t="s">
        <v>36</v>
      </c>
      <c r="C8" s="22" t="s">
        <v>37</v>
      </c>
      <c r="D8" s="21">
        <v>43.5526</v>
      </c>
      <c r="E8" s="18">
        <f t="shared" si="0"/>
        <v>21.7763</v>
      </c>
      <c r="F8" s="19">
        <v>18.5</v>
      </c>
      <c r="G8" s="20">
        <v>43720</v>
      </c>
    </row>
    <row r="9" spans="1:7" s="1" customFormat="1" ht="27.75" customHeight="1">
      <c r="A9" s="16">
        <v>6</v>
      </c>
      <c r="B9" s="17" t="s">
        <v>38</v>
      </c>
      <c r="C9" s="22" t="s">
        <v>39</v>
      </c>
      <c r="D9" s="21">
        <v>17.9583</v>
      </c>
      <c r="E9" s="18">
        <f t="shared" si="0"/>
        <v>8.97915</v>
      </c>
      <c r="F9" s="19">
        <v>7.63</v>
      </c>
      <c r="G9" s="20">
        <v>43719</v>
      </c>
    </row>
    <row r="10" spans="1:7" s="1" customFormat="1" ht="27.75" customHeight="1">
      <c r="A10" s="16">
        <v>7</v>
      </c>
      <c r="B10" s="17" t="s">
        <v>80</v>
      </c>
      <c r="C10" s="58" t="s">
        <v>81</v>
      </c>
      <c r="D10" s="21">
        <v>114.9292</v>
      </c>
      <c r="E10" s="18">
        <f t="shared" si="0"/>
        <v>57.4646</v>
      </c>
      <c r="F10" s="19">
        <v>48.84</v>
      </c>
      <c r="G10" s="20">
        <v>43734</v>
      </c>
    </row>
    <row r="11" spans="1:7" s="1" customFormat="1" ht="27.75" customHeight="1">
      <c r="A11" s="16">
        <v>8</v>
      </c>
      <c r="B11" s="17" t="s">
        <v>41</v>
      </c>
      <c r="C11" s="22" t="s">
        <v>42</v>
      </c>
      <c r="D11" s="21">
        <v>275.2701</v>
      </c>
      <c r="E11" s="21">
        <f aca="true" t="shared" si="1" ref="E11:E25">D11/2</f>
        <v>137.63505</v>
      </c>
      <c r="F11" s="19">
        <v>116.98</v>
      </c>
      <c r="G11" s="20">
        <v>43720</v>
      </c>
    </row>
    <row r="12" spans="1:8" s="1" customFormat="1" ht="27.75" customHeight="1">
      <c r="A12" s="16">
        <v>9</v>
      </c>
      <c r="B12" s="17" t="s">
        <v>43</v>
      </c>
      <c r="C12" s="22" t="s">
        <v>44</v>
      </c>
      <c r="D12" s="21">
        <v>118.9806</v>
      </c>
      <c r="E12" s="21">
        <f t="shared" si="1"/>
        <v>59.4903</v>
      </c>
      <c r="F12" s="19">
        <v>50.56</v>
      </c>
      <c r="G12" s="20">
        <v>43719</v>
      </c>
      <c r="H12" s="1" t="s">
        <v>82</v>
      </c>
    </row>
    <row r="13" spans="1:8" s="1" customFormat="1" ht="27.75" customHeight="1">
      <c r="A13" s="16">
        <v>10</v>
      </c>
      <c r="B13" s="17" t="s">
        <v>46</v>
      </c>
      <c r="C13" s="58" t="s">
        <v>47</v>
      </c>
      <c r="D13" s="21">
        <v>9.8125</v>
      </c>
      <c r="E13" s="21">
        <f t="shared" si="1"/>
        <v>4.90625</v>
      </c>
      <c r="F13" s="19">
        <v>4.17</v>
      </c>
      <c r="G13" s="20">
        <v>43719</v>
      </c>
      <c r="H13" s="1" t="s">
        <v>82</v>
      </c>
    </row>
    <row r="14" spans="1:7" s="1" customFormat="1" ht="27.75" customHeight="1">
      <c r="A14" s="16">
        <v>11</v>
      </c>
      <c r="B14" s="17" t="s">
        <v>48</v>
      </c>
      <c r="C14" s="22" t="s">
        <v>49</v>
      </c>
      <c r="D14" s="21">
        <v>1375.112</v>
      </c>
      <c r="E14" s="21">
        <f t="shared" si="1"/>
        <v>687.556</v>
      </c>
      <c r="F14" s="19">
        <v>584.42</v>
      </c>
      <c r="G14" s="20">
        <v>43726</v>
      </c>
    </row>
    <row r="15" spans="1:7" s="1" customFormat="1" ht="27.75" customHeight="1">
      <c r="A15" s="16">
        <v>12</v>
      </c>
      <c r="B15" s="17" t="s">
        <v>50</v>
      </c>
      <c r="C15" s="22" t="s">
        <v>51</v>
      </c>
      <c r="D15" s="21">
        <v>15.0041</v>
      </c>
      <c r="E15" s="21">
        <f t="shared" si="1"/>
        <v>7.50205</v>
      </c>
      <c r="F15" s="19">
        <v>6.37</v>
      </c>
      <c r="G15" s="20">
        <v>43721</v>
      </c>
    </row>
    <row r="16" spans="1:7" s="1" customFormat="1" ht="27.75" customHeight="1">
      <c r="A16" s="16">
        <v>13</v>
      </c>
      <c r="B16" s="17" t="s">
        <v>53</v>
      </c>
      <c r="C16" s="22" t="s">
        <v>54</v>
      </c>
      <c r="D16" s="21">
        <v>86.4059</v>
      </c>
      <c r="E16" s="21">
        <f t="shared" si="1"/>
        <v>43.20295</v>
      </c>
      <c r="F16" s="19">
        <v>36.72</v>
      </c>
      <c r="G16" s="20">
        <v>43718</v>
      </c>
    </row>
    <row r="17" spans="1:7" s="1" customFormat="1" ht="27.75" customHeight="1">
      <c r="A17" s="16">
        <v>14</v>
      </c>
      <c r="B17" s="17" t="s">
        <v>56</v>
      </c>
      <c r="C17" s="22" t="s">
        <v>57</v>
      </c>
      <c r="D17" s="21">
        <v>189.693</v>
      </c>
      <c r="E17" s="21">
        <f t="shared" si="1"/>
        <v>94.8465</v>
      </c>
      <c r="F17" s="19">
        <v>80.61</v>
      </c>
      <c r="G17" s="20">
        <v>43718</v>
      </c>
    </row>
    <row r="18" spans="1:7" s="1" customFormat="1" ht="27.75" customHeight="1">
      <c r="A18" s="16">
        <v>15</v>
      </c>
      <c r="B18" s="17" t="s">
        <v>58</v>
      </c>
      <c r="C18" s="22" t="s">
        <v>59</v>
      </c>
      <c r="D18" s="21">
        <v>437.1208</v>
      </c>
      <c r="E18" s="21">
        <f t="shared" si="1"/>
        <v>218.5604</v>
      </c>
      <c r="F18" s="19">
        <v>185.77</v>
      </c>
      <c r="G18" s="20">
        <v>43725</v>
      </c>
    </row>
    <row r="19" spans="1:7" s="1" customFormat="1" ht="27.75" customHeight="1">
      <c r="A19" s="16">
        <v>16</v>
      </c>
      <c r="B19" s="17" t="s">
        <v>60</v>
      </c>
      <c r="C19" s="22" t="s">
        <v>61</v>
      </c>
      <c r="D19" s="21">
        <v>13.4942</v>
      </c>
      <c r="E19" s="21">
        <f t="shared" si="1"/>
        <v>6.7471</v>
      </c>
      <c r="F19" s="19">
        <v>5.73</v>
      </c>
      <c r="G19" s="20">
        <v>43719</v>
      </c>
    </row>
    <row r="20" spans="1:7" s="1" customFormat="1" ht="27.75" customHeight="1">
      <c r="A20" s="16">
        <v>17</v>
      </c>
      <c r="B20" s="17" t="s">
        <v>83</v>
      </c>
      <c r="C20" s="22" t="s">
        <v>84</v>
      </c>
      <c r="D20" s="21">
        <v>16.6879</v>
      </c>
      <c r="E20" s="21">
        <f t="shared" si="1"/>
        <v>8.34395</v>
      </c>
      <c r="F20" s="19">
        <v>7.09</v>
      </c>
      <c r="G20" s="20">
        <v>43717</v>
      </c>
    </row>
    <row r="21" spans="1:7" s="1" customFormat="1" ht="27.75" customHeight="1">
      <c r="A21" s="16">
        <v>18</v>
      </c>
      <c r="B21" s="17" t="s">
        <v>18</v>
      </c>
      <c r="C21" s="22" t="s">
        <v>19</v>
      </c>
      <c r="D21" s="21">
        <v>348.6342</v>
      </c>
      <c r="E21" s="21">
        <f t="shared" si="1"/>
        <v>174.3171</v>
      </c>
      <c r="F21" s="19">
        <v>148.16</v>
      </c>
      <c r="G21" s="20">
        <v>43714</v>
      </c>
    </row>
    <row r="22" spans="1:7" s="1" customFormat="1" ht="27.75" customHeight="1">
      <c r="A22" s="16">
        <v>19</v>
      </c>
      <c r="B22" s="17" t="s">
        <v>85</v>
      </c>
      <c r="C22" s="22" t="s">
        <v>86</v>
      </c>
      <c r="D22" s="21">
        <v>7.8728</v>
      </c>
      <c r="E22" s="21">
        <f t="shared" si="1"/>
        <v>3.9364</v>
      </c>
      <c r="F22" s="19">
        <v>3.34</v>
      </c>
      <c r="G22" s="20">
        <v>43718</v>
      </c>
    </row>
    <row r="23" spans="1:7" s="1" customFormat="1" ht="27.75" customHeight="1">
      <c r="A23" s="16">
        <v>20</v>
      </c>
      <c r="B23" s="17" t="s">
        <v>64</v>
      </c>
      <c r="C23" s="22" t="s">
        <v>65</v>
      </c>
      <c r="D23" s="21">
        <v>47.7338</v>
      </c>
      <c r="E23" s="21">
        <f t="shared" si="1"/>
        <v>23.8669</v>
      </c>
      <c r="F23" s="19">
        <v>20.28</v>
      </c>
      <c r="G23" s="20">
        <v>43725</v>
      </c>
    </row>
    <row r="24" spans="1:7" s="1" customFormat="1" ht="27.75" customHeight="1">
      <c r="A24" s="16">
        <v>21</v>
      </c>
      <c r="B24" s="17" t="s">
        <v>66</v>
      </c>
      <c r="C24" s="22" t="s">
        <v>67</v>
      </c>
      <c r="D24" s="21">
        <v>2.4017</v>
      </c>
      <c r="E24" s="21">
        <f t="shared" si="1"/>
        <v>1.20085</v>
      </c>
      <c r="F24" s="19">
        <v>1.02</v>
      </c>
      <c r="G24" s="20">
        <v>43718</v>
      </c>
    </row>
    <row r="25" spans="1:7" s="1" customFormat="1" ht="27.75" customHeight="1">
      <c r="A25" s="16">
        <v>22</v>
      </c>
      <c r="B25" s="17" t="s">
        <v>69</v>
      </c>
      <c r="C25" s="22" t="s">
        <v>70</v>
      </c>
      <c r="D25" s="21">
        <v>168.9943</v>
      </c>
      <c r="E25" s="21">
        <f t="shared" si="1"/>
        <v>84.49715</v>
      </c>
      <c r="F25" s="19">
        <v>71.82</v>
      </c>
      <c r="G25" s="20">
        <v>43719</v>
      </c>
    </row>
    <row r="26" spans="1:7" ht="27.75" customHeight="1">
      <c r="A26" s="23" t="s">
        <v>22</v>
      </c>
      <c r="B26" s="23"/>
      <c r="C26" s="24"/>
      <c r="D26" s="25">
        <f aca="true" t="shared" si="2" ref="D26:F26">SUM(D4:D25)</f>
        <v>8655.882099999999</v>
      </c>
      <c r="E26" s="25">
        <f t="shared" si="2"/>
        <v>4327.941049999999</v>
      </c>
      <c r="F26" s="25">
        <f t="shared" si="2"/>
        <v>3678.630000000001</v>
      </c>
      <c r="G26" s="15"/>
    </row>
    <row r="27" ht="30" customHeight="1">
      <c r="A27" s="2" t="s">
        <v>87</v>
      </c>
    </row>
  </sheetData>
  <sheetProtection/>
  <mergeCells count="8">
    <mergeCell ref="A1:F1"/>
    <mergeCell ref="D2:E2"/>
    <mergeCell ref="A26:B26"/>
    <mergeCell ref="A2:A3"/>
    <mergeCell ref="B2:B3"/>
    <mergeCell ref="C2:C3"/>
    <mergeCell ref="F2:F3"/>
    <mergeCell ref="G2:G3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zoomScaleSheetLayoutView="100" workbookViewId="0" topLeftCell="A1">
      <selection activeCell="E7" sqref="E7"/>
    </sheetView>
  </sheetViews>
  <sheetFormatPr defaultColWidth="9.00390625" defaultRowHeight="14.25"/>
  <cols>
    <col min="4" max="4" width="9.375" style="0" bestFit="1" customWidth="1"/>
  </cols>
  <sheetData>
    <row r="2" spans="2:4" ht="14.25">
      <c r="B2">
        <v>4362.0578000000005</v>
      </c>
      <c r="C2">
        <v>2181.0287500000004</v>
      </c>
      <c r="D2">
        <v>1853.82</v>
      </c>
    </row>
    <row r="3" spans="2:4" ht="14.25">
      <c r="B3">
        <v>1719.2751999999998</v>
      </c>
      <c r="C3">
        <v>859.6375999999999</v>
      </c>
      <c r="D3">
        <v>730.64</v>
      </c>
    </row>
    <row r="4" spans="2:4" ht="14.25">
      <c r="B4">
        <v>5768.628299999999</v>
      </c>
      <c r="C4">
        <v>2884.3141499999997</v>
      </c>
      <c r="D4">
        <v>2451.5900000000006</v>
      </c>
    </row>
    <row r="5" spans="2:4" ht="14.25">
      <c r="B5">
        <v>6511.591300000001</v>
      </c>
      <c r="C5">
        <v>3255.7956500000005</v>
      </c>
      <c r="D5">
        <v>2767.3100000000004</v>
      </c>
    </row>
    <row r="6" spans="2:4" ht="14.25">
      <c r="B6">
        <v>7703.9859</v>
      </c>
      <c r="C6">
        <v>3851.99295</v>
      </c>
      <c r="D6">
        <v>3274.109999999999</v>
      </c>
    </row>
    <row r="7" spans="4:5" ht="14.25">
      <c r="D7">
        <f>SUM(D2:D6)</f>
        <v>11077.470000000001</v>
      </c>
      <c r="E7">
        <f>SUM(D2:D4)</f>
        <v>5036.050000000001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陈书鼎</cp:lastModifiedBy>
  <dcterms:created xsi:type="dcterms:W3CDTF">2018-04-24T06:58:33Z</dcterms:created>
  <dcterms:modified xsi:type="dcterms:W3CDTF">2021-02-18T08:43:05Z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